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04\Documents\Compliance Report Information 2020\Queries 2023\"/>
    </mc:Choice>
  </mc:AlternateContent>
  <xr:revisionPtr revIDLastSave="0" documentId="8_{E1C83CDA-E8B6-430A-A3BA-AFE37543EB36}" xr6:coauthVersionLast="47" xr6:coauthVersionMax="47" xr10:uidLastSave="{00000000-0000-0000-0000-000000000000}"/>
  <bookViews>
    <workbookView xWindow="-110" yWindow="-110" windowWidth="19420" windowHeight="10420" activeTab="1" xr2:uid="{965CB225-4BF0-4809-BB22-CE904ED8E474}"/>
  </bookViews>
  <sheets>
    <sheet name="New AFS Format " sheetId="2" r:id="rId1"/>
    <sheet name="New Annual Report Format" sheetId="3" r:id="rId2"/>
    <sheet name="Old Irregular Exp format" sheetId="1" r:id="rId3"/>
  </sheets>
  <definedNames>
    <definedName name="_ftn1" localSheetId="1">'New Annual Report Format'!#REF!</definedName>
    <definedName name="_ftn2" localSheetId="1">'New Annual Report Format'!#REF!</definedName>
    <definedName name="_ftn3" localSheetId="1">'New Annual Report Format'!#REF!</definedName>
    <definedName name="_ftn4" localSheetId="1">'New Annual Report Format'!#REF!</definedName>
    <definedName name="_ftn5" localSheetId="1">'New Annual Report Format'!$A$108</definedName>
    <definedName name="_ftn6" localSheetId="1">'New Annual Report Format'!$A$109</definedName>
    <definedName name="_ftnref1" localSheetId="1">'New Annual Report Format'!$C$20</definedName>
    <definedName name="_ftnref2" localSheetId="1">'New Annual Report Format'!$A$28</definedName>
    <definedName name="_ftnref3" localSheetId="1">'New Annual Report Format'!$A$33</definedName>
    <definedName name="_ftnref4" localSheetId="1">'New Annual Report Format'!#REF!</definedName>
    <definedName name="_ftnref5" localSheetId="1">'New Annual Report Format'!#REF!</definedName>
    <definedName name="_ftnref6" localSheetId="1">'New Annual Report Format'!#REF!</definedName>
    <definedName name="_Hlk101538778" localSheetId="1">'New Annual Report Format'!$A$70</definedName>
    <definedName name="_Toc101539669" localSheetId="1">'New Annual Report Format'!#REF!</definedName>
    <definedName name="_Toc107245643" localSheetId="1">'New Annual Report Format'!$A$3</definedName>
    <definedName name="_Toc107245644" localSheetId="1">'New Annual Report Format'!#REF!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C15" i="3"/>
  <c r="D15" i="3"/>
  <c r="D9" i="3"/>
  <c r="C9" i="1" l="1"/>
  <c r="B14" i="3"/>
  <c r="C12" i="3"/>
  <c r="C5" i="1"/>
  <c r="D10" i="3"/>
  <c r="D7" i="3"/>
  <c r="D16" i="1"/>
  <c r="D14" i="3"/>
  <c r="D13" i="3"/>
  <c r="D12" i="3"/>
  <c r="D11" i="3"/>
  <c r="C11" i="3"/>
  <c r="B13" i="3"/>
  <c r="B12" i="3"/>
  <c r="B11" i="3"/>
  <c r="C7" i="3" l="1"/>
  <c r="C9" i="3" s="1"/>
  <c r="B42" i="1"/>
  <c r="B32" i="3" s="1"/>
  <c r="C42" i="1"/>
  <c r="C32" i="3" s="1"/>
  <c r="B36" i="1"/>
  <c r="C36" i="1"/>
  <c r="B29" i="1"/>
  <c r="B30" i="3" s="1"/>
  <c r="C28" i="1"/>
  <c r="C22" i="3" s="1"/>
  <c r="B65" i="3"/>
  <c r="B49" i="3"/>
  <c r="B50" i="3" s="1"/>
  <c r="B41" i="3"/>
  <c r="B42" i="3" s="1"/>
  <c r="C14" i="3"/>
  <c r="C65" i="3" s="1"/>
  <c r="C13" i="3"/>
  <c r="C57" i="3" s="1"/>
  <c r="C58" i="3" s="1"/>
  <c r="C49" i="3"/>
  <c r="C50" i="3" s="1"/>
  <c r="C41" i="3"/>
  <c r="C42" i="3" s="1"/>
  <c r="C86" i="3"/>
  <c r="B86" i="3"/>
  <c r="B57" i="3"/>
  <c r="B58" i="3" s="1"/>
  <c r="C29" i="1" l="1"/>
  <c r="C30" i="3" s="1"/>
  <c r="C8" i="1"/>
  <c r="C16" i="1" s="1"/>
  <c r="B21" i="1" s="1"/>
  <c r="C31" i="3"/>
  <c r="C24" i="3"/>
  <c r="B31" i="3"/>
  <c r="B33" i="3" s="1"/>
  <c r="B9" i="1"/>
  <c r="B24" i="3" s="1"/>
  <c r="B25" i="3" s="1"/>
  <c r="B10" i="3" s="1"/>
  <c r="C33" i="3" l="1"/>
  <c r="B5" i="1"/>
  <c r="B7" i="1" s="1"/>
  <c r="B16" i="1" s="1"/>
  <c r="B7" i="2"/>
  <c r="B9" i="2" s="1"/>
  <c r="C25" i="3"/>
  <c r="C7" i="2" l="1"/>
  <c r="C9" i="2" s="1"/>
  <c r="C10" i="3"/>
  <c r="B7" i="3" l="1"/>
  <c r="B9" i="3" s="1"/>
  <c r="B20" i="1"/>
  <c r="B22" i="1" s="1"/>
</calcChain>
</file>

<file path=xl/sharedStrings.xml><?xml version="1.0" encoding="utf-8"?>
<sst xmlns="http://schemas.openxmlformats.org/spreadsheetml/2006/main" count="165" uniqueCount="81">
  <si>
    <t>2021/22</t>
  </si>
  <si>
    <t>R’000</t>
  </si>
  <si>
    <t>Opening balance</t>
  </si>
  <si>
    <t>Prior period error</t>
  </si>
  <si>
    <t>As restated</t>
  </si>
  <si>
    <t>Add: Irregular expenditure – relating to prior year</t>
  </si>
  <si>
    <t>Add: Irregular expenditure – relating to current year</t>
  </si>
  <si>
    <t>Less: Prior year amounts condoned</t>
  </si>
  <si>
    <t>Less: Current year amounts condoned</t>
  </si>
  <si>
    <t>Less: Prior year amounts not condoned and removed</t>
  </si>
  <si>
    <t>Less: Current year amounts not condoned and removed</t>
  </si>
  <si>
    <t>Less: Amounts written off</t>
  </si>
  <si>
    <t>Closing balance</t>
  </si>
  <si>
    <t>Analysis of closing balance</t>
  </si>
  <si>
    <t>Current year</t>
  </si>
  <si>
    <t>Prior years</t>
  </si>
  <si>
    <t>Total</t>
  </si>
  <si>
    <t>Irregular Expenditure</t>
  </si>
  <si>
    <t>Details of irregular expenditure under Determination</t>
  </si>
  <si>
    <t>Details of irregular expenditure under Investigation</t>
  </si>
  <si>
    <t>Non-compliance with the Human Resource prescripts</t>
  </si>
  <si>
    <t>2022/23</t>
  </si>
  <si>
    <t>NEW ANNUAL FINANCIAL STATEMENT REPORTING FORMAT</t>
  </si>
  <si>
    <t xml:space="preserve">Irregular Expenditure </t>
  </si>
  <si>
    <t>Unauthorised expenditure (departments only)</t>
  </si>
  <si>
    <t xml:space="preserve">Fruitless and wasteful expenditure </t>
  </si>
  <si>
    <t>Annual Financial Statements -Old Format</t>
  </si>
  <si>
    <t>Three cases completed and officials disciplined</t>
  </si>
  <si>
    <t>Description</t>
  </si>
  <si>
    <t>Add: Irregular expenditure confirmed</t>
  </si>
  <si>
    <t>Less: Irregular expenditure condoned</t>
  </si>
  <si>
    <t>Less: Irregular expenditure not condoned and removed</t>
  </si>
  <si>
    <t>Less: Irregular expenditure recoverable</t>
  </si>
  <si>
    <t>Less: Irregular expenditure not recovered and written off</t>
  </si>
  <si>
    <t xml:space="preserve">Closing balance </t>
  </si>
  <si>
    <t>Include discussion here where deemed relevant.</t>
  </si>
  <si>
    <t>Irregular expenditure for the current year</t>
  </si>
  <si>
    <t xml:space="preserve">Total </t>
  </si>
  <si>
    <t>Irregular expenditure under assessment</t>
  </si>
  <si>
    <t>Irregular expenditure under determination</t>
  </si>
  <si>
    <t>Irregular expenditure under investigation</t>
  </si>
  <si>
    <t>Irregular expenditure condoned</t>
  </si>
  <si>
    <t>Irregular expenditure NOT condoned and removed</t>
  </si>
  <si>
    <t>Irregular expenditure recovered</t>
  </si>
  <si>
    <t>Irregular expenditure written off</t>
  </si>
  <si>
    <t>Additional disclosure relating to Inter-Institutional Arrangements</t>
  </si>
  <si>
    <t>Disciplinary steps taken</t>
  </si>
  <si>
    <t>2021/2022</t>
  </si>
  <si>
    <t>2022/2023</t>
  </si>
  <si>
    <t>Irregular expenditure that was under assessment in 2021/2022</t>
  </si>
  <si>
    <t>Reconciling notes to the annual financial statement disclosure</t>
  </si>
  <si>
    <t>b)     Details of current and previous year irregular expenditure (under assessment, determination, and investigation)</t>
  </si>
  <si>
    <t>c)     Details of current and previous year irregular expenditure condoned</t>
  </si>
  <si>
    <t>d)     Details of current and previous year irregular expenditure removed - (not condoned)</t>
  </si>
  <si>
    <t>i)      Details of current and previous year disciplinary or criminal steps taken as a result of irregular expenditure</t>
  </si>
  <si>
    <t xml:space="preserve"> Irregular expenditure</t>
  </si>
  <si>
    <t>A case of fraudulent transgressions from the 2021/22 financial year</t>
  </si>
  <si>
    <t>None</t>
  </si>
  <si>
    <t xml:space="preserve">Less: Amounts recoverable </t>
  </si>
  <si>
    <t>Reconciliation of irregular expenditure</t>
  </si>
  <si>
    <t>Irregular Expenditure and Fruitless and wasteful expenditure</t>
  </si>
  <si>
    <r>
      <t>Irregular expenditure that relates to 2021/22 and identified in 2022/23</t>
    </r>
    <r>
      <rPr>
        <sz val="10"/>
        <color rgb="FFFF0000"/>
        <rFont val="Arial Narrow"/>
        <family val="2"/>
      </rPr>
      <t>(##)</t>
    </r>
  </si>
  <si>
    <r>
      <rPr>
        <sz val="10"/>
        <color rgb="FFFF0000"/>
        <rFont val="Arial Narrow"/>
        <family val="2"/>
      </rPr>
      <t>(##)</t>
    </r>
    <r>
      <rPr>
        <sz val="10"/>
        <color theme="1"/>
        <rFont val="Arial Narrow"/>
        <family val="2"/>
      </rPr>
      <t xml:space="preserve"> During the year ended March 2023, an amount of</t>
    </r>
    <r>
      <rPr>
        <sz val="10"/>
        <color theme="5" tint="-0.249977111117893"/>
        <rFont val="Arial Narrow"/>
        <family val="2"/>
      </rPr>
      <t xml:space="preserve"> R4000 </t>
    </r>
    <r>
      <rPr>
        <sz val="10"/>
        <color theme="1"/>
        <rFont val="Arial Narrow"/>
        <family val="2"/>
      </rPr>
      <t>was identified as irregular expenditure incurred in 2021/22 but was identified in the 2022/23 financial year by internal auditors during a review of irregular expenditure transactions</t>
    </r>
  </si>
  <si>
    <r>
      <t xml:space="preserve">g)     Details of non-compliance cases where an institution is involved in an inter-institutional arrangement (where such institution </t>
    </r>
    <r>
      <rPr>
        <b/>
        <i/>
        <u/>
        <sz val="10"/>
        <color theme="1"/>
        <rFont val="Arial Narrow"/>
        <family val="2"/>
      </rPr>
      <t xml:space="preserve">is not </t>
    </r>
    <r>
      <rPr>
        <b/>
        <sz val="10"/>
        <color theme="1"/>
        <rFont val="Arial Narrow"/>
        <family val="2"/>
      </rPr>
      <t>responsible for the non-compliance)</t>
    </r>
  </si>
  <si>
    <r>
      <t xml:space="preserve">h)     Details of non-compliance cases where an institution is involved in an inter-institutional arrangement (where such institution </t>
    </r>
    <r>
      <rPr>
        <b/>
        <i/>
        <u/>
        <sz val="10"/>
        <color theme="1"/>
        <rFont val="Arial Narrow"/>
        <family val="2"/>
      </rPr>
      <t xml:space="preserve">is </t>
    </r>
    <r>
      <rPr>
        <b/>
        <sz val="10"/>
        <color theme="1"/>
        <rFont val="Arial Narrow"/>
        <family val="2"/>
      </rPr>
      <t>responsible for the non-compliance)</t>
    </r>
  </si>
  <si>
    <r>
      <t xml:space="preserve">Total </t>
    </r>
    <r>
      <rPr>
        <sz val="10"/>
        <color theme="1"/>
        <rFont val="Arial Narrow"/>
        <family val="2"/>
      </rPr>
      <t> </t>
    </r>
  </si>
  <si>
    <t xml:space="preserve">The institution procured services of another organ of state to conduct business case analysis for a division that is to be established, and it was found that the supplier awarded the contract did not meet the minimum requirement and Entity A was part of the bid committee meeting </t>
  </si>
  <si>
    <t>Details of irregular expenditure under assessment</t>
  </si>
  <si>
    <t>Non-compliance with supply chain management prescripts and non-compliance from Inter-Institutional arrangement</t>
  </si>
  <si>
    <t>Prior Period Errors</t>
  </si>
  <si>
    <t>As Restated</t>
  </si>
  <si>
    <r>
      <t>Opening balance</t>
    </r>
    <r>
      <rPr>
        <sz val="10"/>
        <color rgb="FFFF0000"/>
        <rFont val="Arial Narrow"/>
        <family val="2"/>
      </rPr>
      <t xml:space="preserve"> </t>
    </r>
  </si>
  <si>
    <t>2020/2021</t>
  </si>
  <si>
    <t>(2) Criminal or disciplinary steps taken as a result of losses, irregular and fruitless and wasteful expenditure</t>
  </si>
  <si>
    <t>(1) Amounts of material losses through criminal conduct</t>
  </si>
  <si>
    <t xml:space="preserve">Incident description </t>
  </si>
  <si>
    <t>ADDITIONAL NARRATIVES</t>
  </si>
  <si>
    <t>(3) Impracticability Judgement</t>
  </si>
  <si>
    <t>e)     Details of current and previous year irregular expenditure recoverable</t>
  </si>
  <si>
    <t>f)      Details of current and previous year irregular expenditure not recoverable and written off (irrecoverable)</t>
  </si>
  <si>
    <t>Include a narrative of irregular expenditure under determination and investigations cases that relates to other previous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</si>
</sst>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FFFFFF"/>
      <name val="Arial Narrow"/>
      <family val="2"/>
    </font>
    <font>
      <u/>
      <sz val="10"/>
      <color theme="10"/>
      <name val="Arial Narrow"/>
      <family val="2"/>
    </font>
    <font>
      <i/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5" tint="-0.249977111117893"/>
      <name val="Arial Narrow"/>
      <family val="2"/>
    </font>
    <font>
      <sz val="10"/>
      <color theme="4"/>
      <name val="Arial Narrow"/>
      <family val="2"/>
    </font>
    <font>
      <sz val="10"/>
      <color rgb="FF7030A0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theme="4" tint="-0.249977111117893"/>
      <name val="Arial Narrow"/>
      <family val="2"/>
    </font>
    <font>
      <b/>
      <sz val="10"/>
      <color rgb="FFFF0000"/>
      <name val="Arial Narrow"/>
      <family val="2"/>
    </font>
    <font>
      <sz val="11"/>
      <color theme="0"/>
      <name val="Calibri"/>
      <family val="2"/>
      <scheme val="minor"/>
    </font>
    <font>
      <b/>
      <i/>
      <sz val="10"/>
      <color theme="4"/>
      <name val="Arial Narrow"/>
      <family val="2"/>
    </font>
    <font>
      <b/>
      <sz val="10"/>
      <color theme="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right" vertical="center" wrapText="1" indent="2"/>
    </xf>
    <xf numFmtId="164" fontId="4" fillId="2" borderId="4" xfId="1" applyFont="1" applyFill="1" applyBorder="1" applyAlignment="1">
      <alignment horizontal="right" vertical="center" wrapText="1" indent="2"/>
    </xf>
    <xf numFmtId="0" fontId="3" fillId="2" borderId="3" xfId="0" applyFont="1" applyFill="1" applyBorder="1" applyAlignment="1">
      <alignment vertical="center" wrapText="1"/>
    </xf>
    <xf numFmtId="164" fontId="3" fillId="2" borderId="9" xfId="1" applyFont="1" applyFill="1" applyBorder="1" applyAlignment="1">
      <alignment horizontal="right" vertical="center" wrapText="1" indent="2"/>
    </xf>
    <xf numFmtId="0" fontId="3" fillId="2" borderId="0" xfId="0" applyFont="1" applyFill="1" applyAlignment="1">
      <alignment horizontal="justify" vertical="center"/>
    </xf>
    <xf numFmtId="164" fontId="8" fillId="2" borderId="0" xfId="0" applyNumberFormat="1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justify" vertical="center"/>
    </xf>
    <xf numFmtId="164" fontId="9" fillId="2" borderId="4" xfId="1" applyFont="1" applyFill="1" applyBorder="1" applyAlignment="1">
      <alignment horizontal="right" vertical="center" wrapText="1" indent="2"/>
    </xf>
    <xf numFmtId="164" fontId="10" fillId="2" borderId="4" xfId="1" applyFont="1" applyFill="1" applyBorder="1" applyAlignment="1">
      <alignment horizontal="right" vertical="center" wrapText="1" indent="2"/>
    </xf>
    <xf numFmtId="164" fontId="11" fillId="2" borderId="4" xfId="1" applyFont="1" applyFill="1" applyBorder="1" applyAlignment="1">
      <alignment horizontal="right" vertical="center" wrapText="1" indent="2"/>
    </xf>
    <xf numFmtId="164" fontId="12" fillId="2" borderId="4" xfId="1" applyFont="1" applyFill="1" applyBorder="1" applyAlignment="1">
      <alignment horizontal="right" vertical="center" wrapText="1" indent="2"/>
    </xf>
    <xf numFmtId="164" fontId="4" fillId="2" borderId="4" xfId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vertical="center" wrapText="1"/>
    </xf>
    <xf numFmtId="164" fontId="3" fillId="2" borderId="9" xfId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justify" vertical="center" wrapText="1"/>
    </xf>
    <xf numFmtId="0" fontId="7" fillId="2" borderId="0" xfId="2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9" fillId="2" borderId="4" xfId="1" applyFont="1" applyFill="1" applyBorder="1" applyAlignment="1">
      <alignment horizontal="righ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164" fontId="4" fillId="2" borderId="1" xfId="1" applyFont="1" applyFill="1" applyBorder="1" applyAlignment="1">
      <alignment horizontal="right" vertical="center" wrapText="1"/>
    </xf>
    <xf numFmtId="164" fontId="4" fillId="2" borderId="6" xfId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164" fontId="3" fillId="2" borderId="1" xfId="1" applyFont="1" applyFill="1" applyBorder="1" applyAlignment="1">
      <alignment horizontal="right" vertical="center" wrapText="1"/>
    </xf>
    <xf numFmtId="164" fontId="3" fillId="2" borderId="4" xfId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164" fontId="4" fillId="2" borderId="0" xfId="1" applyFont="1" applyFill="1" applyBorder="1"/>
    <xf numFmtId="0" fontId="4" fillId="2" borderId="12" xfId="0" applyFont="1" applyFill="1" applyBorder="1" applyAlignment="1">
      <alignment horizontal="justify" vertical="center" wrapText="1"/>
    </xf>
    <xf numFmtId="164" fontId="4" fillId="2" borderId="12" xfId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164" fontId="4" fillId="2" borderId="0" xfId="1" applyFont="1" applyFill="1" applyBorder="1" applyAlignment="1">
      <alignment horizontal="right" vertical="center" wrapText="1"/>
    </xf>
    <xf numFmtId="164" fontId="11" fillId="2" borderId="12" xfId="1" applyFont="1" applyFill="1" applyBorder="1" applyAlignment="1">
      <alignment horizontal="right" vertical="center" wrapText="1"/>
    </xf>
    <xf numFmtId="164" fontId="12" fillId="2" borderId="12" xfId="1" applyFont="1" applyFill="1" applyBorder="1" applyAlignment="1">
      <alignment horizontal="right" vertical="center" wrapText="1"/>
    </xf>
    <xf numFmtId="164" fontId="3" fillId="2" borderId="12" xfId="1" applyFont="1" applyFill="1" applyBorder="1" applyAlignment="1">
      <alignment horizontal="right" vertical="center" wrapText="1"/>
    </xf>
    <xf numFmtId="164" fontId="15" fillId="2" borderId="0" xfId="1" applyFont="1" applyFill="1" applyBorder="1" applyAlignment="1">
      <alignment horizontal="right" vertical="center" wrapText="1"/>
    </xf>
    <xf numFmtId="164" fontId="3" fillId="2" borderId="0" xfId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2" xfId="0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right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164" fontId="16" fillId="2" borderId="12" xfId="1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center" vertical="center" wrapText="1"/>
    </xf>
    <xf numFmtId="43" fontId="4" fillId="2" borderId="0" xfId="0" applyNumberFormat="1" applyFont="1" applyFill="1"/>
    <xf numFmtId="164" fontId="4" fillId="2" borderId="14" xfId="1" applyFont="1" applyFill="1" applyBorder="1" applyAlignment="1">
      <alignment horizontal="right" vertical="center" wrapText="1"/>
    </xf>
    <xf numFmtId="164" fontId="4" fillId="4" borderId="13" xfId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 indent="2"/>
    </xf>
    <xf numFmtId="0" fontId="4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 indent="2"/>
    </xf>
    <xf numFmtId="164" fontId="8" fillId="2" borderId="4" xfId="1" applyFont="1" applyFill="1" applyBorder="1" applyAlignment="1">
      <alignment horizontal="right" vertical="center" wrapText="1" indent="2"/>
    </xf>
    <xf numFmtId="164" fontId="4" fillId="5" borderId="15" xfId="0" applyNumberFormat="1" applyFont="1" applyFill="1" applyBorder="1" applyAlignment="1">
      <alignment horizontal="right" vertical="center" wrapText="1" indent="2"/>
    </xf>
    <xf numFmtId="0" fontId="3" fillId="2" borderId="12" xfId="0" applyFont="1" applyFill="1" applyBorder="1" applyAlignment="1">
      <alignment horizontal="center" vertical="center" wrapText="1"/>
    </xf>
    <xf numFmtId="164" fontId="4" fillId="2" borderId="12" xfId="1" applyFont="1" applyFill="1" applyBorder="1"/>
    <xf numFmtId="0" fontId="14" fillId="3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wrapText="1"/>
    </xf>
    <xf numFmtId="164" fontId="3" fillId="2" borderId="4" xfId="1" applyFont="1" applyFill="1" applyBorder="1" applyAlignment="1">
      <alignment horizontal="right" vertical="center" wrapText="1" indent="2"/>
    </xf>
    <xf numFmtId="0" fontId="14" fillId="3" borderId="7" xfId="0" applyFont="1" applyFill="1" applyBorder="1" applyAlignment="1">
      <alignment horizontal="justify" vertical="center" wrapText="1"/>
    </xf>
    <xf numFmtId="0" fontId="17" fillId="3" borderId="3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wrapText="1"/>
    </xf>
    <xf numFmtId="0" fontId="18" fillId="2" borderId="10" xfId="0" applyFont="1" applyFill="1" applyBorder="1" applyAlignment="1">
      <alignment horizontal="justify" vertical="center" wrapText="1"/>
    </xf>
    <xf numFmtId="0" fontId="19" fillId="2" borderId="0" xfId="0" applyFont="1" applyFill="1" applyAlignment="1">
      <alignment wrapText="1"/>
    </xf>
    <xf numFmtId="0" fontId="3" fillId="2" borderId="16" xfId="0" applyFont="1" applyFill="1" applyBorder="1" applyAlignment="1">
      <alignment horizontal="justify" vertical="center" wrapText="1"/>
    </xf>
    <xf numFmtId="0" fontId="0" fillId="0" borderId="16" xfId="0" applyBorder="1" applyAlignment="1">
      <alignment wrapText="1"/>
    </xf>
    <xf numFmtId="0" fontId="14" fillId="3" borderId="17" xfId="0" applyFont="1" applyFill="1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wrapText="1"/>
    </xf>
    <xf numFmtId="0" fontId="6" fillId="2" borderId="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0" fontId="4" fillId="2" borderId="0" xfId="0" applyFont="1" applyFill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righ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112183</xdr:colOff>
      <xdr:row>10</xdr:row>
      <xdr:rowOff>23283</xdr:rowOff>
    </xdr:from>
    <xdr:to>
      <xdr:col>7</xdr:col>
      <xdr:colOff>296333</xdr:colOff>
      <xdr:row>12</xdr:row>
      <xdr:rowOff>127000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C1186E5D-50FF-D6D5-1133-6BC613D4BFD8}"/>
            </a:ext>
          </a:extLst>
        </xdr:cNvPr>
        <xdr:cNvSpPr txBox="1">
          <a:spLocks noChangeArrowheads="1"/>
        </xdr:cNvSpPr>
      </xdr:nvSpPr>
      <xdr:spPr bwMode="auto">
        <a:xfrm>
          <a:off x="8062383" y="1716616"/>
          <a:ext cx="2131483" cy="611717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900" b="1" u="sng">
              <a:solidFill>
                <a:srgbClr val="FF0000"/>
              </a:solidFill>
            </a:rPr>
            <a:t>C10</a:t>
          </a:r>
          <a:r>
            <a:rPr lang="en-US" sz="900">
              <a:solidFill>
                <a:srgbClr val="FF0000"/>
              </a:solidFill>
            </a:rPr>
            <a:t>: The error must be corrected in the line item where the error occurred when it relates to the 2021/2022</a:t>
          </a:r>
          <a:endParaRPr lang="en-ZA" sz="900" b="0" i="0" u="none" strike="noStrike" baseline="0">
            <a:solidFill>
              <a:srgbClr val="FF0000"/>
            </a:solidFill>
            <a:latin typeface="Arial Narrow" panose="020B0606020202030204" pitchFamily="34" charset="0"/>
            <a:cs typeface="Calibri"/>
          </a:endParaRPr>
        </a:p>
      </xdr:txBody>
    </xdr:sp>
    <xdr:clientData/>
  </xdr:twoCellAnchor>
  <xdr:twoCellAnchor>
    <xdr:from>
      <xdr:col>4</xdr:col>
      <xdr:colOff>78318</xdr:colOff>
      <xdr:row>2</xdr:row>
      <xdr:rowOff>150281</xdr:rowOff>
    </xdr:from>
    <xdr:to>
      <xdr:col>7</xdr:col>
      <xdr:colOff>313267</xdr:colOff>
      <xdr:row>11</xdr:row>
      <xdr:rowOff>16932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9DCBCBF-0847-4496-AD1C-9FF97F8B1B60}"/>
            </a:ext>
          </a:extLst>
        </xdr:cNvPr>
        <xdr:cNvSpPr/>
      </xdr:nvSpPr>
      <xdr:spPr>
        <a:xfrm>
          <a:off x="8028518" y="488948"/>
          <a:ext cx="2182282" cy="139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u="sng">
              <a:solidFill>
                <a:srgbClr val="FF0000"/>
              </a:solidFill>
              <a:latin typeface="+mn-lt"/>
              <a:ea typeface="+mn-ea"/>
              <a:cs typeface="+mn-cs"/>
            </a:rPr>
            <a:t>C8:  </a:t>
          </a:r>
          <a:r>
            <a:rPr 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amount represent IE incurred in previous financial</a:t>
          </a:r>
          <a:r>
            <a:rPr lang="en-US" sz="9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year (e.g. 2020/2021) and identified in the 2021/2022 financial year</a:t>
          </a:r>
          <a:r>
            <a:rPr 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900">
            <a:solidFill>
              <a:srgbClr val="FF0000"/>
            </a:solidFill>
            <a:effectLst/>
          </a:endParaRPr>
        </a:p>
        <a:p>
          <a:pPr algn="l"/>
          <a:r>
            <a:rPr lang="en-US" sz="900">
              <a:solidFill>
                <a:srgbClr val="FF0000"/>
              </a:solidFill>
              <a:latin typeface="+mn-lt"/>
              <a:ea typeface="+mn-ea"/>
              <a:cs typeface="+mn-cs"/>
            </a:rPr>
            <a:t>The error must be corrected in the line item of prior period errors when it relates to irregular</a:t>
          </a:r>
          <a:r>
            <a:rPr lang="en-US" sz="900" baseline="0">
              <a:solidFill>
                <a:srgbClr val="FF0000"/>
              </a:solidFill>
              <a:latin typeface="+mn-lt"/>
              <a:ea typeface="+mn-ea"/>
              <a:cs typeface="+mn-cs"/>
            </a:rPr>
            <a:t> expenditure incurred in prior years</a:t>
          </a:r>
          <a:endParaRPr lang="en-US" sz="9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584200</xdr:colOff>
      <xdr:row>7</xdr:row>
      <xdr:rowOff>0</xdr:rowOff>
    </xdr:from>
    <xdr:to>
      <xdr:col>3</xdr:col>
      <xdr:colOff>1625600</xdr:colOff>
      <xdr:row>8</xdr:row>
      <xdr:rowOff>8466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558987C7-E395-8E87-2D73-C2972B1F675B}"/>
            </a:ext>
          </a:extLst>
        </xdr:cNvPr>
        <xdr:cNvSpPr/>
      </xdr:nvSpPr>
      <xdr:spPr>
        <a:xfrm>
          <a:off x="6900333" y="1185333"/>
          <a:ext cx="1041400" cy="177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931333</xdr:colOff>
      <xdr:row>9</xdr:row>
      <xdr:rowOff>8467</xdr:rowOff>
    </xdr:from>
    <xdr:to>
      <xdr:col>3</xdr:col>
      <xdr:colOff>0</xdr:colOff>
      <xdr:row>10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819F1CF0-BF3A-48EB-9CDC-61F260D88172}"/>
            </a:ext>
          </a:extLst>
        </xdr:cNvPr>
        <xdr:cNvSpPr/>
      </xdr:nvSpPr>
      <xdr:spPr>
        <a:xfrm>
          <a:off x="5274733" y="1532467"/>
          <a:ext cx="1041400" cy="16086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1820224</xdr:colOff>
      <xdr:row>9</xdr:row>
      <xdr:rowOff>145775</xdr:rowOff>
    </xdr:from>
    <xdr:to>
      <xdr:col>2</xdr:col>
      <xdr:colOff>1828800</xdr:colOff>
      <xdr:row>24</xdr:row>
      <xdr:rowOff>67734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99E0B99D-C8AB-FB09-1213-88CCC61C9FD1}"/>
            </a:ext>
          </a:extLst>
        </xdr:cNvPr>
        <xdr:cNvCxnSpPr>
          <a:endCxn id="16" idx="5"/>
        </xdr:cNvCxnSpPr>
      </xdr:nvCxnSpPr>
      <xdr:spPr>
        <a:xfrm flipH="1" flipV="1">
          <a:off x="6163624" y="1669775"/>
          <a:ext cx="8576" cy="31392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222251</xdr:colOff>
      <xdr:row>2</xdr:row>
      <xdr:rowOff>167215</xdr:rowOff>
    </xdr:from>
    <xdr:to>
      <xdr:col>10</xdr:col>
      <xdr:colOff>524934</xdr:colOff>
      <xdr:row>9</xdr:row>
      <xdr:rowOff>152400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EF3440D-992E-40C4-BA85-6D06DA4C19AD}"/>
            </a:ext>
          </a:extLst>
        </xdr:cNvPr>
        <xdr:cNvSpPr txBox="1">
          <a:spLocks noChangeArrowheads="1"/>
        </xdr:cNvSpPr>
      </xdr:nvSpPr>
      <xdr:spPr bwMode="auto">
        <a:xfrm>
          <a:off x="10119784" y="505882"/>
          <a:ext cx="2131483" cy="1170518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900" b="1" u="sng">
              <a:solidFill>
                <a:schemeClr val="accent1">
                  <a:lumMod val="50000"/>
                </a:schemeClr>
              </a:solidFill>
            </a:rPr>
            <a:t>OR insitutions</a:t>
          </a:r>
          <a:r>
            <a:rPr lang="en-US" sz="900" b="1" u="sng" baseline="0">
              <a:solidFill>
                <a:schemeClr val="accent1">
                  <a:lumMod val="50000"/>
                </a:schemeClr>
              </a:solidFill>
            </a:rPr>
            <a:t> can restate the amounts in the periods in which it relates and show the restatement as narrative to the diclosure</a:t>
          </a:r>
          <a:endParaRPr lang="en-ZA" sz="900" b="0" i="0" u="none" strike="noStrike" baseline="0">
            <a:solidFill>
              <a:schemeClr val="accent1">
                <a:lumMod val="50000"/>
              </a:schemeClr>
            </a:solidFill>
            <a:latin typeface="Arial Narrow" panose="020B0606020202030204" pitchFamily="34" charset="0"/>
            <a:cs typeface="Calibri"/>
          </a:endParaRPr>
        </a:p>
      </xdr:txBody>
    </xdr:sp>
    <xdr:clientData/>
  </xdr:twoCellAnchor>
  <xdr:twoCellAnchor>
    <xdr:from>
      <xdr:col>3</xdr:col>
      <xdr:colOff>1473091</xdr:colOff>
      <xdr:row>5</xdr:row>
      <xdr:rowOff>42333</xdr:rowOff>
    </xdr:from>
    <xdr:to>
      <xdr:col>4</xdr:col>
      <xdr:colOff>143933</xdr:colOff>
      <xdr:row>7</xdr:row>
      <xdr:rowOff>26038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7DE157-FB09-46A1-8E3D-7A41421F9ED5}"/>
            </a:ext>
          </a:extLst>
        </xdr:cNvPr>
        <xdr:cNvCxnSpPr>
          <a:stCxn id="11" idx="7"/>
        </xdr:cNvCxnSpPr>
      </xdr:nvCxnSpPr>
      <xdr:spPr>
        <a:xfrm flipV="1">
          <a:off x="7789224" y="889000"/>
          <a:ext cx="304909" cy="3223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1820224</xdr:colOff>
      <xdr:row>9</xdr:row>
      <xdr:rowOff>32025</xdr:rowOff>
    </xdr:from>
    <xdr:to>
      <xdr:col>4</xdr:col>
      <xdr:colOff>93133</xdr:colOff>
      <xdr:row>11</xdr:row>
      <xdr:rowOff>76200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60F1127-B32E-410B-B508-FECDEE8137CA}"/>
            </a:ext>
          </a:extLst>
        </xdr:cNvPr>
        <xdr:cNvCxnSpPr>
          <a:stCxn id="16" idx="7"/>
        </xdr:cNvCxnSpPr>
      </xdr:nvCxnSpPr>
      <xdr:spPr>
        <a:xfrm>
          <a:off x="6163624" y="1556025"/>
          <a:ext cx="1879709" cy="38284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E7734-5D64-4175-A341-DC2755DB8C75}">
  <dimension ref="A1:C27"/>
  <sheetViews>
    <sheetView zoomScaleNormal="100" workbookViewId="0">
      <selection activeCell="D22" sqref="D22"/>
    </sheetView>
  </sheetViews>
  <sheetFormatPr defaultRowHeight="13" x14ac:dyDescent="0.3"/>
  <cols>
    <col min="1" max="1" width="31.81640625" style="2" customWidth="1"/>
    <col min="2" max="3" width="29.453125" style="2" customWidth="1"/>
    <col min="4" max="16384" width="8.7265625" style="2"/>
  </cols>
  <sheetData>
    <row r="1" spans="1:3" x14ac:dyDescent="0.3">
      <c r="A1" s="27" t="s">
        <v>22</v>
      </c>
    </row>
    <row r="2" spans="1:3" x14ac:dyDescent="0.3">
      <c r="A2" s="27"/>
    </row>
    <row r="3" spans="1:3" ht="13.5" thickBot="1" x14ac:dyDescent="0.35">
      <c r="A3" s="27" t="s">
        <v>60</v>
      </c>
    </row>
    <row r="4" spans="1:3" ht="13.5" thickBot="1" x14ac:dyDescent="0.35">
      <c r="A4" s="67" t="s">
        <v>28</v>
      </c>
      <c r="B4" s="63" t="s">
        <v>21</v>
      </c>
      <c r="C4" s="63" t="s">
        <v>0</v>
      </c>
    </row>
    <row r="5" spans="1:3" ht="13.5" thickBot="1" x14ac:dyDescent="0.35">
      <c r="A5" s="68"/>
      <c r="B5" s="63" t="s">
        <v>1</v>
      </c>
      <c r="C5" s="63" t="s">
        <v>1</v>
      </c>
    </row>
    <row r="6" spans="1:3" ht="13.5" thickBot="1" x14ac:dyDescent="0.35">
      <c r="A6" s="29" t="s">
        <v>24</v>
      </c>
      <c r="B6" s="30"/>
      <c r="C6" s="30"/>
    </row>
    <row r="7" spans="1:3" ht="25" customHeight="1" thickBot="1" x14ac:dyDescent="0.35">
      <c r="A7" s="28" t="s">
        <v>23</v>
      </c>
      <c r="B7" s="30">
        <f>'New Annual Report Format'!B25</f>
        <v>10086000</v>
      </c>
      <c r="C7" s="31">
        <f>'New Annual Report Format'!C25</f>
        <v>12059000</v>
      </c>
    </row>
    <row r="8" spans="1:3" ht="13.5" thickBot="1" x14ac:dyDescent="0.35">
      <c r="A8" s="28" t="s">
        <v>25</v>
      </c>
      <c r="B8" s="30"/>
      <c r="C8" s="30"/>
    </row>
    <row r="9" spans="1:3" ht="13.5" thickBot="1" x14ac:dyDescent="0.35">
      <c r="A9" s="32" t="s">
        <v>12</v>
      </c>
      <c r="B9" s="33">
        <f>SUM(B6:B8)</f>
        <v>10086000</v>
      </c>
      <c r="C9" s="34">
        <f>SUM(C6:C8)</f>
        <v>12059000</v>
      </c>
    </row>
    <row r="11" spans="1:3" x14ac:dyDescent="0.3">
      <c r="A11" s="69" t="s">
        <v>74</v>
      </c>
      <c r="B11" s="70"/>
      <c r="C11" s="70"/>
    </row>
    <row r="12" spans="1:3" x14ac:dyDescent="0.3">
      <c r="A12" s="77" t="s">
        <v>75</v>
      </c>
      <c r="B12" s="26" t="s">
        <v>48</v>
      </c>
      <c r="C12" s="26" t="s">
        <v>0</v>
      </c>
    </row>
    <row r="13" spans="1:3" x14ac:dyDescent="0.3">
      <c r="A13" s="78"/>
      <c r="B13" s="26" t="s">
        <v>1</v>
      </c>
      <c r="C13" s="26" t="s">
        <v>1</v>
      </c>
    </row>
    <row r="14" spans="1:3" x14ac:dyDescent="0.3">
      <c r="A14" s="64"/>
      <c r="B14" s="61"/>
      <c r="C14" s="61"/>
    </row>
    <row r="15" spans="1:3" x14ac:dyDescent="0.3">
      <c r="A15" s="65"/>
      <c r="B15" s="62"/>
      <c r="C15" s="62"/>
    </row>
    <row r="16" spans="1:3" x14ac:dyDescent="0.3">
      <c r="A16" s="13"/>
      <c r="B16" s="37"/>
    </row>
    <row r="17" spans="1:3" ht="34.5" customHeight="1" x14ac:dyDescent="0.35">
      <c r="A17" s="75" t="s">
        <v>73</v>
      </c>
      <c r="B17" s="76"/>
      <c r="C17" s="27"/>
    </row>
    <row r="18" spans="1:3" x14ac:dyDescent="0.3">
      <c r="A18" s="77" t="s">
        <v>75</v>
      </c>
      <c r="B18" s="26" t="s">
        <v>48</v>
      </c>
      <c r="C18" s="26" t="s">
        <v>0</v>
      </c>
    </row>
    <row r="19" spans="1:3" x14ac:dyDescent="0.3">
      <c r="A19" s="78"/>
      <c r="B19" s="26" t="s">
        <v>1</v>
      </c>
      <c r="C19" s="26" t="s">
        <v>1</v>
      </c>
    </row>
    <row r="20" spans="1:3" ht="26" x14ac:dyDescent="0.3">
      <c r="A20" s="65" t="s">
        <v>27</v>
      </c>
      <c r="B20" s="62"/>
      <c r="C20" s="62"/>
    </row>
    <row r="21" spans="1:3" x14ac:dyDescent="0.3">
      <c r="A21" s="13"/>
      <c r="B21" s="37"/>
    </row>
    <row r="23" spans="1:3" x14ac:dyDescent="0.3">
      <c r="A23" s="3" t="s">
        <v>76</v>
      </c>
    </row>
    <row r="24" spans="1:3" x14ac:dyDescent="0.3">
      <c r="A24" s="27" t="s">
        <v>77</v>
      </c>
    </row>
    <row r="25" spans="1:3" x14ac:dyDescent="0.3">
      <c r="A25" s="73" t="s">
        <v>35</v>
      </c>
      <c r="B25" s="74"/>
      <c r="C25" s="74"/>
    </row>
    <row r="27" spans="1:3" x14ac:dyDescent="0.3">
      <c r="A27" s="71"/>
      <c r="B27" s="72"/>
      <c r="C27" s="72"/>
    </row>
  </sheetData>
  <mergeCells count="7">
    <mergeCell ref="A4:A5"/>
    <mergeCell ref="A11:C11"/>
    <mergeCell ref="A27:C27"/>
    <mergeCell ref="A25:C25"/>
    <mergeCell ref="A17:B17"/>
    <mergeCell ref="A12:A13"/>
    <mergeCell ref="A18:A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7662-C9C9-4F3F-BCE5-7BB6B118D46C}">
  <dimension ref="A3:H110"/>
  <sheetViews>
    <sheetView tabSelected="1" zoomScale="75" zoomScaleNormal="75" workbookViewId="0">
      <selection activeCell="D21" sqref="D21"/>
    </sheetView>
  </sheetViews>
  <sheetFormatPr defaultRowHeight="13" x14ac:dyDescent="0.3"/>
  <cols>
    <col min="1" max="1" width="30.1796875" style="2" customWidth="1"/>
    <col min="2" max="2" width="32" style="2" customWidth="1"/>
    <col min="3" max="3" width="28.26953125" style="2" customWidth="1"/>
    <col min="4" max="4" width="23.36328125" style="2" customWidth="1"/>
    <col min="5" max="5" width="10.453125" style="2" bestFit="1" customWidth="1"/>
    <col min="6" max="7" width="8.7265625" style="2"/>
    <col min="8" max="8" width="9.26953125" style="2" bestFit="1" customWidth="1"/>
    <col min="9" max="16384" width="8.7265625" style="2"/>
  </cols>
  <sheetData>
    <row r="3" spans="1:8" x14ac:dyDescent="0.3">
      <c r="A3" s="1" t="s">
        <v>55</v>
      </c>
    </row>
    <row r="4" spans="1:8" ht="13.5" thickBot="1" x14ac:dyDescent="0.35">
      <c r="A4" s="79" t="s">
        <v>59</v>
      </c>
      <c r="B4" s="80"/>
      <c r="C4" s="80"/>
      <c r="E4" s="3"/>
    </row>
    <row r="5" spans="1:8" ht="13.5" thickBot="1" x14ac:dyDescent="0.35">
      <c r="A5" s="87" t="s">
        <v>28</v>
      </c>
      <c r="B5" s="4" t="s">
        <v>48</v>
      </c>
      <c r="C5" s="4" t="s">
        <v>47</v>
      </c>
      <c r="D5" s="4" t="s">
        <v>72</v>
      </c>
    </row>
    <row r="6" spans="1:8" ht="13.5" thickBot="1" x14ac:dyDescent="0.35">
      <c r="A6" s="88"/>
      <c r="B6" s="5" t="s">
        <v>1</v>
      </c>
      <c r="C6" s="5" t="s">
        <v>1</v>
      </c>
      <c r="D6" s="5" t="s">
        <v>1</v>
      </c>
    </row>
    <row r="7" spans="1:8" ht="13.5" thickBot="1" x14ac:dyDescent="0.35">
      <c r="A7" s="6" t="s">
        <v>2</v>
      </c>
      <c r="B7" s="56">
        <f>C15</f>
        <v>9010800</v>
      </c>
      <c r="C7" s="8">
        <f>D15</f>
        <v>167600</v>
      </c>
      <c r="D7" s="8">
        <f>'Old Irregular Exp format'!D5</f>
        <v>144000</v>
      </c>
    </row>
    <row r="8" spans="1:8" ht="13.5" thickBot="1" x14ac:dyDescent="0.35">
      <c r="A8" s="57" t="s">
        <v>69</v>
      </c>
      <c r="B8" s="60"/>
      <c r="C8" s="59"/>
      <c r="D8" s="59">
        <v>20000</v>
      </c>
    </row>
    <row r="9" spans="1:8" ht="13.5" thickBot="1" x14ac:dyDescent="0.35">
      <c r="A9" s="57" t="s">
        <v>70</v>
      </c>
      <c r="B9" s="58">
        <f>B7</f>
        <v>9010800</v>
      </c>
      <c r="C9" s="66">
        <f>C7+C8</f>
        <v>167600</v>
      </c>
      <c r="D9" s="66">
        <f>D7+D8</f>
        <v>164000</v>
      </c>
    </row>
    <row r="10" spans="1:8" ht="13.5" thickBot="1" x14ac:dyDescent="0.35">
      <c r="A10" s="6" t="s">
        <v>29</v>
      </c>
      <c r="B10" s="7">
        <f>B25</f>
        <v>10086000</v>
      </c>
      <c r="C10" s="8">
        <f>C25</f>
        <v>12059000</v>
      </c>
      <c r="D10" s="8">
        <f>'Old Irregular Exp format'!D8</f>
        <v>3600</v>
      </c>
    </row>
    <row r="11" spans="1:8" ht="13.5" thickBot="1" x14ac:dyDescent="0.35">
      <c r="A11" s="6" t="s">
        <v>30</v>
      </c>
      <c r="B11" s="7">
        <f>'Old Irregular Exp format'!B11</f>
        <v>-240000</v>
      </c>
      <c r="C11" s="8">
        <f>SUM('Old Irregular Exp format'!C10+'Old Irregular Exp format'!C11)</f>
        <v>-2515000</v>
      </c>
      <c r="D11" s="8">
        <f>SUM('Old Irregular Exp format'!D10+'Old Irregular Exp format'!D11)</f>
        <v>0</v>
      </c>
    </row>
    <row r="12" spans="1:8" ht="26.5" thickBot="1" x14ac:dyDescent="0.35">
      <c r="A12" s="6" t="s">
        <v>31</v>
      </c>
      <c r="B12" s="7">
        <f>'Old Irregular Exp format'!B13</f>
        <v>-112000</v>
      </c>
      <c r="C12" s="8">
        <f>SUM('Old Irregular Exp format'!C12+'Old Irregular Exp format'!C13)</f>
        <v>-700000</v>
      </c>
      <c r="D12" s="8">
        <f>SUM('Old Irregular Exp format'!D12+'Old Irregular Exp format'!D13)</f>
        <v>0</v>
      </c>
    </row>
    <row r="13" spans="1:8" ht="13.5" thickBot="1" x14ac:dyDescent="0.35">
      <c r="A13" s="6" t="s">
        <v>32</v>
      </c>
      <c r="B13" s="7">
        <f>'Old Irregular Exp format'!B14</f>
        <v>0</v>
      </c>
      <c r="C13" s="8">
        <f>'Old Irregular Exp format'!C14</f>
        <v>-500</v>
      </c>
      <c r="D13" s="8">
        <f>'Old Irregular Exp format'!D14</f>
        <v>0</v>
      </c>
    </row>
    <row r="14" spans="1:8" ht="26.5" thickBot="1" x14ac:dyDescent="0.35">
      <c r="A14" s="6" t="s">
        <v>33</v>
      </c>
      <c r="B14" s="7">
        <f>'Old Irregular Exp format'!B15</f>
        <v>-600</v>
      </c>
      <c r="C14" s="8">
        <f>'Old Irregular Exp format'!C15</f>
        <v>-300</v>
      </c>
      <c r="D14" s="8">
        <f>'Old Irregular Exp format'!D15</f>
        <v>0</v>
      </c>
      <c r="E14" s="53"/>
    </row>
    <row r="15" spans="1:8" ht="13.5" thickBot="1" x14ac:dyDescent="0.35">
      <c r="A15" s="9" t="s">
        <v>34</v>
      </c>
      <c r="B15" s="10">
        <f>SUM(B9:B14)</f>
        <v>18744200</v>
      </c>
      <c r="C15" s="10">
        <f>SUM(C9:C14)</f>
        <v>9010800</v>
      </c>
      <c r="D15" s="10">
        <f>D9+D10</f>
        <v>167600</v>
      </c>
      <c r="H15" s="53"/>
    </row>
    <row r="16" spans="1:8" x14ac:dyDescent="0.3">
      <c r="A16" s="11"/>
      <c r="C16" s="12"/>
    </row>
    <row r="17" spans="1:3" x14ac:dyDescent="0.3">
      <c r="A17" s="71" t="s">
        <v>35</v>
      </c>
      <c r="B17" s="72"/>
      <c r="C17" s="72"/>
    </row>
    <row r="18" spans="1:3" x14ac:dyDescent="0.3">
      <c r="A18" s="14"/>
    </row>
    <row r="19" spans="1:3" ht="13.5" thickBot="1" x14ac:dyDescent="0.35">
      <c r="A19" s="79" t="s">
        <v>50</v>
      </c>
      <c r="B19" s="80"/>
      <c r="C19" s="80"/>
    </row>
    <row r="20" spans="1:3" ht="13.5" thickBot="1" x14ac:dyDescent="0.35">
      <c r="A20" s="87" t="s">
        <v>28</v>
      </c>
      <c r="B20" s="4" t="s">
        <v>48</v>
      </c>
      <c r="C20" s="4" t="s">
        <v>47</v>
      </c>
    </row>
    <row r="21" spans="1:3" ht="13.5" thickBot="1" x14ac:dyDescent="0.35">
      <c r="A21" s="88"/>
      <c r="B21" s="5" t="s">
        <v>1</v>
      </c>
      <c r="C21" s="5" t="s">
        <v>1</v>
      </c>
    </row>
    <row r="22" spans="1:3" ht="26.5" thickBot="1" x14ac:dyDescent="0.35">
      <c r="A22" s="6" t="s">
        <v>49</v>
      </c>
      <c r="B22" s="8"/>
      <c r="C22" s="15">
        <f>'Old Irregular Exp format'!C28</f>
        <v>3255000</v>
      </c>
    </row>
    <row r="23" spans="1:3" ht="26.5" thickBot="1" x14ac:dyDescent="0.35">
      <c r="A23" s="6" t="s">
        <v>61</v>
      </c>
      <c r="B23" s="8"/>
      <c r="C23" s="16">
        <v>4000</v>
      </c>
    </row>
    <row r="24" spans="1:3" ht="13.5" thickBot="1" x14ac:dyDescent="0.35">
      <c r="A24" s="6" t="s">
        <v>36</v>
      </c>
      <c r="B24" s="17">
        <f>'Old Irregular Exp format'!B9</f>
        <v>10086000</v>
      </c>
      <c r="C24" s="18">
        <f>'Old Irregular Exp format'!C9</f>
        <v>8800000</v>
      </c>
    </row>
    <row r="25" spans="1:3" ht="13.5" thickBot="1" x14ac:dyDescent="0.35">
      <c r="A25" s="9" t="s">
        <v>37</v>
      </c>
      <c r="B25" s="10">
        <f>SUM(B22:B24)</f>
        <v>10086000</v>
      </c>
      <c r="C25" s="10">
        <f>SUM(C22:C24)</f>
        <v>12059000</v>
      </c>
    </row>
    <row r="26" spans="1:3" ht="44" customHeight="1" x14ac:dyDescent="0.35">
      <c r="A26" s="91" t="s">
        <v>62</v>
      </c>
      <c r="B26" s="92"/>
      <c r="C26" s="92"/>
    </row>
    <row r="27" spans="1:3" ht="22.5" customHeight="1" thickBot="1" x14ac:dyDescent="0.35">
      <c r="A27" s="79" t="s">
        <v>51</v>
      </c>
      <c r="B27" s="80"/>
      <c r="C27" s="80"/>
    </row>
    <row r="28" spans="1:3" ht="13.5" thickBot="1" x14ac:dyDescent="0.35">
      <c r="A28" s="89" t="s">
        <v>28</v>
      </c>
      <c r="B28" s="4" t="s">
        <v>48</v>
      </c>
      <c r="C28" s="4" t="s">
        <v>47</v>
      </c>
    </row>
    <row r="29" spans="1:3" ht="13.5" thickBot="1" x14ac:dyDescent="0.35">
      <c r="A29" s="90"/>
      <c r="B29" s="5" t="s">
        <v>1</v>
      </c>
      <c r="C29" s="5" t="s">
        <v>1</v>
      </c>
    </row>
    <row r="30" spans="1:3" ht="17.5" customHeight="1" thickBot="1" x14ac:dyDescent="0.35">
      <c r="A30" s="6" t="s">
        <v>38</v>
      </c>
      <c r="B30" s="19">
        <f>'Old Irregular Exp format'!B29</f>
        <v>100000</v>
      </c>
      <c r="C30" s="25">
        <f>'Old Irregular Exp format'!C29</f>
        <v>3255000</v>
      </c>
    </row>
    <row r="31" spans="1:3" ht="13.5" thickBot="1" x14ac:dyDescent="0.35">
      <c r="A31" s="6" t="s">
        <v>39</v>
      </c>
      <c r="B31" s="19">
        <f>'Old Irregular Exp format'!B36</f>
        <v>20000</v>
      </c>
      <c r="C31" s="19">
        <f>'Old Irregular Exp format'!C36</f>
        <v>400000</v>
      </c>
    </row>
    <row r="32" spans="1:3" ht="13.5" thickBot="1" x14ac:dyDescent="0.35">
      <c r="A32" s="6" t="s">
        <v>40</v>
      </c>
      <c r="B32" s="19">
        <f>'Old Irregular Exp format'!B42</f>
        <v>66000</v>
      </c>
      <c r="C32" s="19">
        <f>'Old Irregular Exp format'!C42</f>
        <v>3400000</v>
      </c>
    </row>
    <row r="33" spans="1:3" ht="13.5" thickBot="1" x14ac:dyDescent="0.35">
      <c r="A33" s="20" t="s">
        <v>37</v>
      </c>
      <c r="B33" s="21">
        <f>SUM(B30:B32)</f>
        <v>186000</v>
      </c>
      <c r="C33" s="21">
        <f>SUM(C30:C32)</f>
        <v>7055000</v>
      </c>
    </row>
    <row r="34" spans="1:3" x14ac:dyDescent="0.3">
      <c r="A34" s="14"/>
    </row>
    <row r="35" spans="1:3" x14ac:dyDescent="0.3">
      <c r="A35" s="84" t="s">
        <v>35</v>
      </c>
      <c r="B35" s="70"/>
      <c r="C35" s="70"/>
    </row>
    <row r="36" spans="1:3" ht="14.5" x14ac:dyDescent="0.35">
      <c r="A36" s="93" t="s">
        <v>80</v>
      </c>
      <c r="B36" s="92"/>
      <c r="C36" s="92"/>
    </row>
    <row r="37" spans="1:3" x14ac:dyDescent="0.3">
      <c r="A37" s="14"/>
    </row>
    <row r="38" spans="1:3" ht="13.5" thickBot="1" x14ac:dyDescent="0.35">
      <c r="A38" s="79" t="s">
        <v>52</v>
      </c>
      <c r="B38" s="80"/>
      <c r="C38" s="80"/>
    </row>
    <row r="39" spans="1:3" ht="13.5" thickBot="1" x14ac:dyDescent="0.35">
      <c r="A39" s="81" t="s">
        <v>28</v>
      </c>
      <c r="B39" s="4" t="s">
        <v>48</v>
      </c>
      <c r="C39" s="4" t="s">
        <v>47</v>
      </c>
    </row>
    <row r="40" spans="1:3" ht="13.5" thickBot="1" x14ac:dyDescent="0.35">
      <c r="A40" s="82"/>
      <c r="B40" s="5" t="s">
        <v>1</v>
      </c>
      <c r="C40" s="5" t="s">
        <v>1</v>
      </c>
    </row>
    <row r="41" spans="1:3" ht="13.5" thickBot="1" x14ac:dyDescent="0.35">
      <c r="A41" s="6" t="s">
        <v>41</v>
      </c>
      <c r="B41" s="19">
        <f>B11</f>
        <v>-240000</v>
      </c>
      <c r="C41" s="19">
        <f>C11</f>
        <v>-2515000</v>
      </c>
    </row>
    <row r="42" spans="1:3" ht="13.5" thickBot="1" x14ac:dyDescent="0.35">
      <c r="A42" s="9" t="s">
        <v>37</v>
      </c>
      <c r="B42" s="21">
        <f>SUM(B41)</f>
        <v>-240000</v>
      </c>
      <c r="C42" s="21">
        <f>SUM(C41)</f>
        <v>-2515000</v>
      </c>
    </row>
    <row r="43" spans="1:3" x14ac:dyDescent="0.3">
      <c r="A43" s="14"/>
    </row>
    <row r="44" spans="1:3" x14ac:dyDescent="0.3">
      <c r="A44" s="71" t="s">
        <v>35</v>
      </c>
      <c r="B44" s="72"/>
      <c r="C44" s="72"/>
    </row>
    <row r="45" spans="1:3" x14ac:dyDescent="0.3">
      <c r="A45" s="14"/>
    </row>
    <row r="46" spans="1:3" ht="13.5" thickBot="1" x14ac:dyDescent="0.35">
      <c r="A46" s="79" t="s">
        <v>53</v>
      </c>
      <c r="B46" s="80"/>
      <c r="C46" s="80"/>
    </row>
    <row r="47" spans="1:3" ht="13.5" thickBot="1" x14ac:dyDescent="0.35">
      <c r="A47" s="81" t="s">
        <v>28</v>
      </c>
      <c r="B47" s="4" t="s">
        <v>48</v>
      </c>
      <c r="C47" s="4" t="s">
        <v>47</v>
      </c>
    </row>
    <row r="48" spans="1:3" ht="13.5" thickBot="1" x14ac:dyDescent="0.35">
      <c r="A48" s="82"/>
      <c r="B48" s="5" t="s">
        <v>1</v>
      </c>
      <c r="C48" s="5" t="s">
        <v>1</v>
      </c>
    </row>
    <row r="49" spans="1:3" ht="26.5" thickBot="1" x14ac:dyDescent="0.35">
      <c r="A49" s="6" t="s">
        <v>42</v>
      </c>
      <c r="B49" s="19">
        <f>B12</f>
        <v>-112000</v>
      </c>
      <c r="C49" s="19">
        <f>C12</f>
        <v>-700000</v>
      </c>
    </row>
    <row r="50" spans="1:3" ht="13.5" thickBot="1" x14ac:dyDescent="0.35">
      <c r="A50" s="9" t="s">
        <v>37</v>
      </c>
      <c r="B50" s="21">
        <f>SUM(B49)</f>
        <v>-112000</v>
      </c>
      <c r="C50" s="21">
        <f>SUM(C49)</f>
        <v>-700000</v>
      </c>
    </row>
    <row r="51" spans="1:3" x14ac:dyDescent="0.3">
      <c r="A51" s="14"/>
    </row>
    <row r="52" spans="1:3" x14ac:dyDescent="0.3">
      <c r="A52" s="71" t="s">
        <v>35</v>
      </c>
      <c r="B52" s="72"/>
      <c r="C52" s="72"/>
    </row>
    <row r="53" spans="1:3" x14ac:dyDescent="0.3">
      <c r="A53" s="11"/>
    </row>
    <row r="54" spans="1:3" ht="13.5" thickBot="1" x14ac:dyDescent="0.35">
      <c r="A54" s="79" t="s">
        <v>78</v>
      </c>
      <c r="B54" s="80"/>
      <c r="C54" s="80"/>
    </row>
    <row r="55" spans="1:3" ht="13.5" thickBot="1" x14ac:dyDescent="0.35">
      <c r="A55" s="81" t="s">
        <v>28</v>
      </c>
      <c r="B55" s="4" t="s">
        <v>48</v>
      </c>
      <c r="C55" s="4" t="s">
        <v>47</v>
      </c>
    </row>
    <row r="56" spans="1:3" ht="13.5" thickBot="1" x14ac:dyDescent="0.35">
      <c r="A56" s="82"/>
      <c r="B56" s="5" t="s">
        <v>1</v>
      </c>
      <c r="C56" s="5" t="s">
        <v>1</v>
      </c>
    </row>
    <row r="57" spans="1:3" ht="13.5" thickBot="1" x14ac:dyDescent="0.35">
      <c r="A57" s="6" t="s">
        <v>43</v>
      </c>
      <c r="B57" s="19">
        <f>B13</f>
        <v>0</v>
      </c>
      <c r="C57" s="19">
        <f>C13</f>
        <v>-500</v>
      </c>
    </row>
    <row r="58" spans="1:3" ht="13.5" thickBot="1" x14ac:dyDescent="0.35">
      <c r="A58" s="9" t="s">
        <v>37</v>
      </c>
      <c r="B58" s="21">
        <f>SUM(B57)</f>
        <v>0</v>
      </c>
      <c r="C58" s="21">
        <f>SUM(C57)</f>
        <v>-500</v>
      </c>
    </row>
    <row r="59" spans="1:3" x14ac:dyDescent="0.3">
      <c r="A59" s="14"/>
    </row>
    <row r="60" spans="1:3" x14ac:dyDescent="0.3">
      <c r="A60" s="71" t="s">
        <v>35</v>
      </c>
      <c r="B60" s="72"/>
      <c r="C60" s="72"/>
    </row>
    <row r="61" spans="1:3" x14ac:dyDescent="0.3">
      <c r="A61" s="14"/>
    </row>
    <row r="62" spans="1:3" ht="13.5" thickBot="1" x14ac:dyDescent="0.35">
      <c r="A62" s="79" t="s">
        <v>79</v>
      </c>
      <c r="B62" s="80"/>
      <c r="C62" s="80"/>
    </row>
    <row r="63" spans="1:3" ht="13.5" thickBot="1" x14ac:dyDescent="0.35">
      <c r="A63" s="81" t="s">
        <v>28</v>
      </c>
      <c r="B63" s="4" t="s">
        <v>48</v>
      </c>
      <c r="C63" s="4" t="s">
        <v>47</v>
      </c>
    </row>
    <row r="64" spans="1:3" ht="13.5" thickBot="1" x14ac:dyDescent="0.35">
      <c r="A64" s="82"/>
      <c r="B64" s="5" t="s">
        <v>1</v>
      </c>
      <c r="C64" s="5" t="s">
        <v>1</v>
      </c>
    </row>
    <row r="65" spans="1:3" ht="13.5" thickBot="1" x14ac:dyDescent="0.35">
      <c r="A65" s="6" t="s">
        <v>44</v>
      </c>
      <c r="B65" s="19">
        <f>B14</f>
        <v>-600</v>
      </c>
      <c r="C65" s="19">
        <f>C14</f>
        <v>-300</v>
      </c>
    </row>
    <row r="66" spans="1:3" ht="13.5" thickBot="1" x14ac:dyDescent="0.35">
      <c r="A66" s="9" t="s">
        <v>37</v>
      </c>
      <c r="B66" s="21"/>
      <c r="C66" s="21"/>
    </row>
    <row r="67" spans="1:3" x14ac:dyDescent="0.3">
      <c r="A67" s="14"/>
    </row>
    <row r="68" spans="1:3" x14ac:dyDescent="0.3">
      <c r="A68" s="71" t="s">
        <v>35</v>
      </c>
      <c r="B68" s="72"/>
      <c r="C68" s="72"/>
    </row>
    <row r="69" spans="1:3" x14ac:dyDescent="0.3">
      <c r="A69" s="14"/>
    </row>
    <row r="70" spans="1:3" x14ac:dyDescent="0.3">
      <c r="A70" s="83" t="s">
        <v>45</v>
      </c>
      <c r="B70" s="72"/>
      <c r="C70" s="72"/>
    </row>
    <row r="71" spans="1:3" ht="31" customHeight="1" x14ac:dyDescent="0.3">
      <c r="A71" s="69" t="s">
        <v>63</v>
      </c>
      <c r="B71" s="72"/>
      <c r="C71" s="72"/>
    </row>
    <row r="72" spans="1:3" ht="13" customHeight="1" x14ac:dyDescent="0.3">
      <c r="A72" s="85" t="s">
        <v>28</v>
      </c>
    </row>
    <row r="73" spans="1:3" ht="13" customHeight="1" thickBot="1" x14ac:dyDescent="0.35">
      <c r="A73" s="86"/>
    </row>
    <row r="74" spans="1:3" ht="13" customHeight="1" thickBot="1" x14ac:dyDescent="0.35">
      <c r="A74" s="6" t="s">
        <v>57</v>
      </c>
    </row>
    <row r="75" spans="1:3" ht="13" customHeight="1" thickBot="1" x14ac:dyDescent="0.35">
      <c r="A75" s="6"/>
    </row>
    <row r="76" spans="1:3" ht="13" customHeight="1" thickBot="1" x14ac:dyDescent="0.35">
      <c r="A76" s="6"/>
    </row>
    <row r="77" spans="1:3" ht="13" customHeight="1" thickBot="1" x14ac:dyDescent="0.35">
      <c r="A77" s="6"/>
    </row>
    <row r="78" spans="1:3" ht="13" customHeight="1" thickBot="1" x14ac:dyDescent="0.35">
      <c r="A78" s="9" t="s">
        <v>37</v>
      </c>
    </row>
    <row r="79" spans="1:3" x14ac:dyDescent="0.3">
      <c r="A79" s="14"/>
    </row>
    <row r="80" spans="1:3" x14ac:dyDescent="0.3">
      <c r="A80" s="71" t="s">
        <v>35</v>
      </c>
      <c r="B80" s="72"/>
      <c r="C80" s="72"/>
    </row>
    <row r="81" spans="1:3" x14ac:dyDescent="0.3">
      <c r="A81" s="14"/>
    </row>
    <row r="82" spans="1:3" ht="37.5" customHeight="1" thickBot="1" x14ac:dyDescent="0.35">
      <c r="A82" s="79" t="s">
        <v>64</v>
      </c>
      <c r="B82" s="80"/>
      <c r="C82" s="80"/>
    </row>
    <row r="83" spans="1:3" ht="13.5" thickBot="1" x14ac:dyDescent="0.35">
      <c r="A83" s="81" t="s">
        <v>28</v>
      </c>
      <c r="B83" s="4" t="s">
        <v>48</v>
      </c>
      <c r="C83" s="4" t="s">
        <v>47</v>
      </c>
    </row>
    <row r="84" spans="1:3" ht="13.5" thickBot="1" x14ac:dyDescent="0.35">
      <c r="A84" s="82"/>
      <c r="B84" s="5" t="s">
        <v>1</v>
      </c>
      <c r="C84" s="5" t="s">
        <v>1</v>
      </c>
    </row>
    <row r="85" spans="1:3" ht="91.5" thickBot="1" x14ac:dyDescent="0.35">
      <c r="A85" s="6" t="s">
        <v>66</v>
      </c>
      <c r="B85" s="19">
        <v>0</v>
      </c>
      <c r="C85" s="19">
        <v>2555000</v>
      </c>
    </row>
    <row r="86" spans="1:3" ht="13.5" thickBot="1" x14ac:dyDescent="0.35">
      <c r="A86" s="9" t="s">
        <v>37</v>
      </c>
      <c r="B86" s="21">
        <f>SUM(B85)</f>
        <v>0</v>
      </c>
      <c r="C86" s="21">
        <f>SUM(C85)</f>
        <v>2555000</v>
      </c>
    </row>
    <row r="87" spans="1:3" x14ac:dyDescent="0.3">
      <c r="A87" s="14"/>
    </row>
    <row r="88" spans="1:3" x14ac:dyDescent="0.3">
      <c r="A88" s="71" t="s">
        <v>35</v>
      </c>
      <c r="B88" s="72"/>
      <c r="C88" s="72"/>
    </row>
    <row r="89" spans="1:3" x14ac:dyDescent="0.3">
      <c r="A89" s="14"/>
    </row>
    <row r="90" spans="1:3" ht="33.5" customHeight="1" thickBot="1" x14ac:dyDescent="0.35">
      <c r="A90" s="79" t="s">
        <v>54</v>
      </c>
      <c r="B90" s="80"/>
      <c r="C90" s="80"/>
    </row>
    <row r="91" spans="1:3" ht="13.5" thickBot="1" x14ac:dyDescent="0.35">
      <c r="A91" s="81" t="s">
        <v>46</v>
      </c>
      <c r="B91" s="4" t="s">
        <v>48</v>
      </c>
      <c r="C91" s="4" t="s">
        <v>47</v>
      </c>
    </row>
    <row r="92" spans="1:3" ht="13.5" thickBot="1" x14ac:dyDescent="0.35">
      <c r="A92" s="82"/>
      <c r="B92" s="5" t="s">
        <v>1</v>
      </c>
      <c r="C92" s="5" t="s">
        <v>1</v>
      </c>
    </row>
    <row r="93" spans="1:3" ht="13.5" thickBot="1" x14ac:dyDescent="0.35">
      <c r="A93" s="6"/>
      <c r="B93" s="19"/>
      <c r="C93" s="19"/>
    </row>
    <row r="94" spans="1:3" ht="13.5" thickBot="1" x14ac:dyDescent="0.35">
      <c r="A94" s="6"/>
      <c r="B94" s="19"/>
      <c r="C94" s="19"/>
    </row>
    <row r="95" spans="1:3" ht="13.5" thickBot="1" x14ac:dyDescent="0.35">
      <c r="A95" s="6"/>
      <c r="B95" s="19"/>
      <c r="C95" s="19"/>
    </row>
    <row r="96" spans="1:3" ht="13.5" thickBot="1" x14ac:dyDescent="0.35">
      <c r="A96" s="9" t="s">
        <v>65</v>
      </c>
      <c r="B96" s="21"/>
      <c r="C96" s="21"/>
    </row>
    <row r="97" spans="1:3" x14ac:dyDescent="0.3">
      <c r="A97" s="14"/>
    </row>
    <row r="98" spans="1:3" x14ac:dyDescent="0.3">
      <c r="A98" s="71" t="s">
        <v>35</v>
      </c>
      <c r="B98" s="72"/>
      <c r="C98" s="72"/>
    </row>
    <row r="99" spans="1:3" x14ac:dyDescent="0.3">
      <c r="A99" s="22"/>
      <c r="B99" s="13"/>
      <c r="C99" s="13"/>
    </row>
    <row r="100" spans="1:3" x14ac:dyDescent="0.3">
      <c r="A100" s="22"/>
      <c r="B100" s="13"/>
      <c r="C100" s="13"/>
    </row>
    <row r="101" spans="1:3" x14ac:dyDescent="0.3">
      <c r="A101" s="22"/>
      <c r="B101" s="13"/>
      <c r="C101" s="13"/>
    </row>
    <row r="102" spans="1:3" x14ac:dyDescent="0.3">
      <c r="A102" s="22"/>
      <c r="B102" s="13"/>
      <c r="C102" s="13"/>
    </row>
    <row r="103" spans="1:3" x14ac:dyDescent="0.3">
      <c r="A103" s="22"/>
      <c r="B103" s="13"/>
      <c r="C103" s="13"/>
    </row>
    <row r="104" spans="1:3" x14ac:dyDescent="0.3">
      <c r="A104" s="22"/>
      <c r="B104" s="13"/>
      <c r="C104" s="13"/>
    </row>
    <row r="105" spans="1:3" x14ac:dyDescent="0.3">
      <c r="A105" s="22"/>
      <c r="B105" s="13"/>
      <c r="C105" s="13"/>
    </row>
    <row r="106" spans="1:3" x14ac:dyDescent="0.3">
      <c r="A106" s="22"/>
      <c r="B106" s="13"/>
      <c r="C106" s="13"/>
    </row>
    <row r="107" spans="1:3" x14ac:dyDescent="0.3">
      <c r="A107" s="14"/>
    </row>
    <row r="108" spans="1:3" x14ac:dyDescent="0.3">
      <c r="A108" s="23"/>
    </row>
    <row r="109" spans="1:3" x14ac:dyDescent="0.3">
      <c r="A109" s="23"/>
    </row>
    <row r="110" spans="1:3" x14ac:dyDescent="0.3">
      <c r="A110" s="24"/>
    </row>
  </sheetData>
  <mergeCells count="32">
    <mergeCell ref="A5:A6"/>
    <mergeCell ref="A20:A21"/>
    <mergeCell ref="A28:A29"/>
    <mergeCell ref="A39:A40"/>
    <mergeCell ref="A47:A48"/>
    <mergeCell ref="A46:C46"/>
    <mergeCell ref="A26:C26"/>
    <mergeCell ref="A44:C44"/>
    <mergeCell ref="A36:C36"/>
    <mergeCell ref="A63:A64"/>
    <mergeCell ref="A72:A73"/>
    <mergeCell ref="A83:A84"/>
    <mergeCell ref="A91:A92"/>
    <mergeCell ref="A82:C82"/>
    <mergeCell ref="A88:C88"/>
    <mergeCell ref="A90:C90"/>
    <mergeCell ref="A98:C98"/>
    <mergeCell ref="A52:C52"/>
    <mergeCell ref="A54:C54"/>
    <mergeCell ref="A55:A56"/>
    <mergeCell ref="A4:C4"/>
    <mergeCell ref="A19:C19"/>
    <mergeCell ref="A60:C60"/>
    <mergeCell ref="A62:C62"/>
    <mergeCell ref="A68:C68"/>
    <mergeCell ref="A70:C70"/>
    <mergeCell ref="A71:C71"/>
    <mergeCell ref="A80:C80"/>
    <mergeCell ref="A17:C17"/>
    <mergeCell ref="A27:C27"/>
    <mergeCell ref="A35:C35"/>
    <mergeCell ref="A38:C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F822-B4C8-4D0A-9CBC-DBBB16C12771}">
  <dimension ref="A1:G42"/>
  <sheetViews>
    <sheetView topLeftCell="A2" workbookViewId="0">
      <selection activeCell="A23" sqref="A23"/>
    </sheetView>
  </sheetViews>
  <sheetFormatPr defaultRowHeight="13" x14ac:dyDescent="0.3"/>
  <cols>
    <col min="1" max="1" width="55.7265625" style="2" customWidth="1"/>
    <col min="2" max="2" width="20.81640625" style="2" customWidth="1"/>
    <col min="3" max="3" width="19.81640625" style="2" customWidth="1"/>
    <col min="4" max="4" width="26.08984375" style="2" customWidth="1"/>
    <col min="5" max="6" width="29.453125" style="2" customWidth="1"/>
    <col min="7" max="16384" width="8.7265625" style="2"/>
  </cols>
  <sheetData>
    <row r="1" spans="1:7" x14ac:dyDescent="0.3">
      <c r="A1" s="27" t="s">
        <v>26</v>
      </c>
    </row>
    <row r="2" spans="1:7" x14ac:dyDescent="0.3">
      <c r="A2" s="27" t="s">
        <v>17</v>
      </c>
    </row>
    <row r="3" spans="1:7" x14ac:dyDescent="0.3">
      <c r="A3" s="35"/>
      <c r="B3" s="26" t="s">
        <v>21</v>
      </c>
      <c r="C3" s="26" t="s">
        <v>0</v>
      </c>
      <c r="D3" s="26" t="s">
        <v>72</v>
      </c>
      <c r="E3" s="36"/>
      <c r="F3" s="36"/>
      <c r="G3" s="36"/>
    </row>
    <row r="4" spans="1:7" x14ac:dyDescent="0.3">
      <c r="A4" s="38"/>
      <c r="B4" s="52"/>
      <c r="C4" s="52"/>
      <c r="D4" s="52"/>
      <c r="E4" s="36"/>
      <c r="F4" s="36"/>
      <c r="G4" s="36"/>
    </row>
    <row r="5" spans="1:7" x14ac:dyDescent="0.3">
      <c r="A5" s="38" t="s">
        <v>71</v>
      </c>
      <c r="B5" s="39">
        <f>C16</f>
        <v>9010800</v>
      </c>
      <c r="C5" s="39">
        <f>D16</f>
        <v>147600</v>
      </c>
      <c r="D5" s="39">
        <v>144000</v>
      </c>
      <c r="E5" s="41"/>
      <c r="F5" s="41"/>
      <c r="G5" s="41"/>
    </row>
    <row r="6" spans="1:7" ht="13.5" thickBot="1" x14ac:dyDescent="0.35">
      <c r="A6" s="38" t="s">
        <v>3</v>
      </c>
      <c r="B6" s="55"/>
      <c r="C6" s="44">
        <v>20000</v>
      </c>
      <c r="D6" s="39">
        <v>0</v>
      </c>
      <c r="E6" s="41"/>
      <c r="F6" s="41"/>
      <c r="G6" s="41"/>
    </row>
    <row r="7" spans="1:7" x14ac:dyDescent="0.3">
      <c r="A7" s="38" t="s">
        <v>4</v>
      </c>
      <c r="B7" s="54">
        <f>B5</f>
        <v>9010800</v>
      </c>
      <c r="C7" s="39">
        <v>0</v>
      </c>
      <c r="D7" s="39">
        <v>0</v>
      </c>
      <c r="E7" s="41"/>
      <c r="F7" s="41"/>
      <c r="G7" s="41"/>
    </row>
    <row r="8" spans="1:7" x14ac:dyDescent="0.3">
      <c r="A8" s="38" t="s">
        <v>5</v>
      </c>
      <c r="B8" s="39"/>
      <c r="C8" s="44">
        <f>SUM('New Annual Report Format'!C22+'New Annual Report Format'!C23)</f>
        <v>3259000</v>
      </c>
      <c r="D8" s="39">
        <v>3600</v>
      </c>
      <c r="E8" s="41"/>
      <c r="F8" s="41"/>
      <c r="G8" s="41"/>
    </row>
    <row r="9" spans="1:7" x14ac:dyDescent="0.3">
      <c r="A9" s="38" t="s">
        <v>6</v>
      </c>
      <c r="B9" s="42">
        <f>10000000+B36+B42</f>
        <v>10086000</v>
      </c>
      <c r="C9" s="43">
        <f>SUM(5000000+C36+C42)</f>
        <v>8800000</v>
      </c>
      <c r="D9" s="43"/>
      <c r="E9" s="41"/>
      <c r="F9" s="41"/>
      <c r="G9" s="41"/>
    </row>
    <row r="10" spans="1:7" x14ac:dyDescent="0.3">
      <c r="A10" s="38" t="s">
        <v>7</v>
      </c>
      <c r="B10" s="39"/>
      <c r="C10" s="39">
        <v>-15000</v>
      </c>
      <c r="D10" s="39"/>
      <c r="E10" s="41"/>
      <c r="F10" s="41"/>
      <c r="G10" s="41"/>
    </row>
    <row r="11" spans="1:7" x14ac:dyDescent="0.3">
      <c r="A11" s="38" t="s">
        <v>8</v>
      </c>
      <c r="B11" s="39">
        <v>-240000</v>
      </c>
      <c r="C11" s="39">
        <v>-2500000</v>
      </c>
      <c r="D11" s="39"/>
      <c r="E11" s="41"/>
      <c r="F11" s="41"/>
      <c r="G11" s="41"/>
    </row>
    <row r="12" spans="1:7" x14ac:dyDescent="0.3">
      <c r="A12" s="38" t="s">
        <v>9</v>
      </c>
      <c r="B12" s="39"/>
      <c r="C12" s="39">
        <v>-300000</v>
      </c>
      <c r="D12" s="39"/>
      <c r="E12" s="41"/>
      <c r="F12" s="41"/>
      <c r="G12" s="41"/>
    </row>
    <row r="13" spans="1:7" x14ac:dyDescent="0.3">
      <c r="A13" s="38" t="s">
        <v>10</v>
      </c>
      <c r="B13" s="39">
        <v>-112000</v>
      </c>
      <c r="C13" s="39">
        <v>-400000</v>
      </c>
      <c r="D13" s="39"/>
      <c r="E13" s="41"/>
      <c r="F13" s="41"/>
      <c r="G13" s="41"/>
    </row>
    <row r="14" spans="1:7" x14ac:dyDescent="0.3">
      <c r="A14" s="38" t="s">
        <v>58</v>
      </c>
      <c r="B14" s="39">
        <v>0</v>
      </c>
      <c r="C14" s="39">
        <v>-500</v>
      </c>
      <c r="D14" s="39"/>
      <c r="E14" s="41"/>
      <c r="F14" s="41"/>
      <c r="G14" s="41"/>
    </row>
    <row r="15" spans="1:7" x14ac:dyDescent="0.3">
      <c r="A15" s="38" t="s">
        <v>11</v>
      </c>
      <c r="B15" s="39">
        <v>-600</v>
      </c>
      <c r="C15" s="39">
        <v>-300</v>
      </c>
      <c r="D15" s="39"/>
      <c r="E15" s="41"/>
      <c r="F15" s="41"/>
      <c r="G15" s="41"/>
    </row>
    <row r="16" spans="1:7" x14ac:dyDescent="0.3">
      <c r="A16" s="35" t="s">
        <v>12</v>
      </c>
      <c r="B16" s="44">
        <f>SUM(B7:B15)</f>
        <v>18744200</v>
      </c>
      <c r="C16" s="44">
        <f>SUM(C5:C15)</f>
        <v>9010800</v>
      </c>
      <c r="D16" s="44">
        <f>SUM(D5:D15)</f>
        <v>147600</v>
      </c>
      <c r="E16" s="45"/>
      <c r="F16" s="46"/>
      <c r="G16" s="46"/>
    </row>
    <row r="17" spans="1:4" x14ac:dyDescent="0.3">
      <c r="A17" s="91"/>
      <c r="B17" s="94"/>
      <c r="C17" s="94"/>
    </row>
    <row r="18" spans="1:4" x14ac:dyDescent="0.3">
      <c r="A18" s="91"/>
      <c r="B18" s="94"/>
      <c r="C18" s="94"/>
    </row>
    <row r="19" spans="1:4" x14ac:dyDescent="0.3">
      <c r="A19" s="48" t="s">
        <v>13</v>
      </c>
      <c r="B19" s="26" t="s">
        <v>21</v>
      </c>
      <c r="C19" s="47"/>
    </row>
    <row r="20" spans="1:4" x14ac:dyDescent="0.3">
      <c r="A20" s="38" t="s">
        <v>14</v>
      </c>
      <c r="B20" s="49">
        <f>B16</f>
        <v>18744200</v>
      </c>
      <c r="C20" s="40"/>
    </row>
    <row r="21" spans="1:4" x14ac:dyDescent="0.3">
      <c r="A21" s="38" t="s">
        <v>15</v>
      </c>
      <c r="B21" s="49">
        <f>C16</f>
        <v>9010800</v>
      </c>
      <c r="C21" s="40"/>
    </row>
    <row r="22" spans="1:4" x14ac:dyDescent="0.3">
      <c r="A22" s="35" t="s">
        <v>16</v>
      </c>
      <c r="B22" s="50">
        <f>SUM(B20:B21)</f>
        <v>27755000</v>
      </c>
      <c r="C22" s="47"/>
    </row>
    <row r="25" spans="1:4" x14ac:dyDescent="0.3">
      <c r="A25" s="3" t="s">
        <v>67</v>
      </c>
    </row>
    <row r="26" spans="1:4" x14ac:dyDescent="0.3">
      <c r="A26" s="35"/>
      <c r="B26" s="26" t="s">
        <v>21</v>
      </c>
      <c r="C26" s="26" t="s">
        <v>0</v>
      </c>
      <c r="D26" s="36"/>
    </row>
    <row r="27" spans="1:4" x14ac:dyDescent="0.3">
      <c r="A27" s="38"/>
      <c r="B27" s="52"/>
      <c r="C27" s="52"/>
      <c r="D27" s="36"/>
    </row>
    <row r="28" spans="1:4" ht="26" x14ac:dyDescent="0.3">
      <c r="A28" s="38" t="s">
        <v>68</v>
      </c>
      <c r="B28" s="39">
        <v>100000</v>
      </c>
      <c r="C28" s="39">
        <f>SUM(700000+2555000)</f>
        <v>3255000</v>
      </c>
      <c r="D28" s="41"/>
    </row>
    <row r="29" spans="1:4" x14ac:dyDescent="0.3">
      <c r="A29" s="35" t="s">
        <v>16</v>
      </c>
      <c r="B29" s="44">
        <f>SUM(B28)</f>
        <v>100000</v>
      </c>
      <c r="C29" s="51">
        <f>C28</f>
        <v>3255000</v>
      </c>
      <c r="D29" s="41"/>
    </row>
    <row r="32" spans="1:4" x14ac:dyDescent="0.3">
      <c r="A32" s="3" t="s">
        <v>18</v>
      </c>
    </row>
    <row r="33" spans="1:4" x14ac:dyDescent="0.3">
      <c r="A33" s="35"/>
      <c r="B33" s="26" t="s">
        <v>21</v>
      </c>
      <c r="C33" s="26" t="s">
        <v>0</v>
      </c>
      <c r="D33" s="36"/>
    </row>
    <row r="34" spans="1:4" x14ac:dyDescent="0.3">
      <c r="A34" s="38"/>
      <c r="B34" s="52"/>
      <c r="C34" s="52"/>
      <c r="D34" s="36"/>
    </row>
    <row r="35" spans="1:4" x14ac:dyDescent="0.3">
      <c r="A35" s="38" t="s">
        <v>20</v>
      </c>
      <c r="B35" s="39">
        <v>20000</v>
      </c>
      <c r="C35" s="39">
        <v>400000</v>
      </c>
      <c r="D35" s="41"/>
    </row>
    <row r="36" spans="1:4" x14ac:dyDescent="0.3">
      <c r="A36" s="35" t="s">
        <v>16</v>
      </c>
      <c r="B36" s="44">
        <f>SUM(B35)</f>
        <v>20000</v>
      </c>
      <c r="C36" s="44">
        <f>C35</f>
        <v>400000</v>
      </c>
      <c r="D36" s="41"/>
    </row>
    <row r="38" spans="1:4" x14ac:dyDescent="0.3">
      <c r="A38" s="3" t="s">
        <v>19</v>
      </c>
    </row>
    <row r="39" spans="1:4" x14ac:dyDescent="0.3">
      <c r="A39" s="35"/>
      <c r="B39" s="26" t="s">
        <v>21</v>
      </c>
      <c r="C39" s="26" t="s">
        <v>0</v>
      </c>
      <c r="D39" s="36"/>
    </row>
    <row r="40" spans="1:4" x14ac:dyDescent="0.3">
      <c r="A40" s="38"/>
      <c r="B40" s="52"/>
      <c r="C40" s="52"/>
      <c r="D40" s="36"/>
    </row>
    <row r="41" spans="1:4" x14ac:dyDescent="0.3">
      <c r="A41" s="38" t="s">
        <v>56</v>
      </c>
      <c r="B41" s="39">
        <v>66000</v>
      </c>
      <c r="C41" s="39">
        <v>3400000</v>
      </c>
      <c r="D41" s="41"/>
    </row>
    <row r="42" spans="1:4" x14ac:dyDescent="0.3">
      <c r="A42" s="35" t="s">
        <v>16</v>
      </c>
      <c r="B42" s="44">
        <f>SUM(B41)</f>
        <v>66000</v>
      </c>
      <c r="C42" s="44">
        <f>C41</f>
        <v>3400000</v>
      </c>
      <c r="D42" s="41"/>
    </row>
  </sheetData>
  <mergeCells count="3">
    <mergeCell ref="A17:A18"/>
    <mergeCell ref="B17:B18"/>
    <mergeCell ref="C17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New AFS Format </vt:lpstr>
      <vt:lpstr>New Annual Report Format</vt:lpstr>
      <vt:lpstr>Old Irregular Exp format</vt:lpstr>
      <vt:lpstr>'New Annual Report Format'!_ftn5</vt:lpstr>
      <vt:lpstr>'New Annual Report Format'!_ftn6</vt:lpstr>
      <vt:lpstr>'New Annual Report Format'!_ftnref1</vt:lpstr>
      <vt:lpstr>'New Annual Report Format'!_ftnref2</vt:lpstr>
      <vt:lpstr>'New Annual Report Format'!_ftnref3</vt:lpstr>
      <vt:lpstr>'New Annual Report Format'!_Hlk101538778</vt:lpstr>
      <vt:lpstr>'New Annual Report Format'!_Toc107245643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Moipone Ramoipone</dc:creator>
  <cp:lastModifiedBy>Moipone Ramoipone</cp:lastModifiedBy>
  <dcterms:created xsi:type="dcterms:W3CDTF">2023-01-12T08:05:12Z</dcterms:created>
  <dcterms:modified xsi:type="dcterms:W3CDTF">2023-07-11T09:30:01Z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2023-01-12T08:15:13Z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f6234b7e-7f8d-40be-b73c-f6c05335b222</vt:lpwstr>
  </property>
  <property fmtid="{D5CDD505-2E9C-101B-9397-08002B2CF9AE}" pid="8" name="MSIP_Label_93c4247e-447d-4732-af29-2e529a4288f1_ContentBits">
    <vt:lpwstr>0</vt:lpwstr>
  </property>
</Properties>
</file>